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000" windowHeight="7740" tabRatio="392"/>
  </bookViews>
  <sheets>
    <sheet name="MAAŞ GİRİŞ" sheetId="2" r:id="rId1"/>
    <sheet name="KAYIPLAR" sheetId="1" state="hidden" r:id="rId2"/>
    <sheet name="TUIK TABLO" sheetId="4" state="hidden" r:id="rId3"/>
  </sheets>
  <definedNames>
    <definedName name="_xlnm.Print_Area" localSheetId="1">KAYIPLAR!$A$3:$J$27</definedName>
  </definedNames>
  <calcPr calcId="145621"/>
</workbook>
</file>

<file path=xl/calcChain.xml><?xml version="1.0" encoding="utf-8"?>
<calcChain xmlns="http://schemas.openxmlformats.org/spreadsheetml/2006/main">
  <c r="I21" i="1" l="1"/>
  <c r="M16" i="4"/>
  <c r="L16" i="4"/>
  <c r="K16" i="4"/>
  <c r="J16" i="4"/>
  <c r="I16" i="4"/>
  <c r="H16" i="4"/>
  <c r="G16" i="4"/>
  <c r="F16" i="4"/>
  <c r="E16" i="4"/>
  <c r="D16" i="4"/>
  <c r="D18" i="4"/>
  <c r="D17" i="4"/>
  <c r="C17" i="4"/>
  <c r="B17" i="4"/>
  <c r="N16" i="4" l="1"/>
  <c r="E17" i="4"/>
  <c r="F17" i="4"/>
  <c r="E18" i="4"/>
  <c r="I19" i="1"/>
  <c r="I18" i="1"/>
  <c r="I17" i="1"/>
  <c r="I16" i="1"/>
  <c r="I15" i="1"/>
  <c r="I14" i="1"/>
  <c r="I13" i="1"/>
  <c r="I12" i="1"/>
  <c r="I11" i="1"/>
  <c r="G17" i="4" l="1"/>
  <c r="F18" i="4"/>
  <c r="C5" i="1"/>
  <c r="E13" i="1"/>
  <c r="E11" i="1"/>
  <c r="H17" i="4" l="1"/>
  <c r="G18" i="4"/>
  <c r="C10" i="1"/>
  <c r="F10" i="1" s="1"/>
  <c r="G10" i="1" s="1"/>
  <c r="E5" i="1"/>
  <c r="I17" i="4" l="1"/>
  <c r="H18" i="4"/>
  <c r="G5" i="1"/>
  <c r="J10" i="1"/>
  <c r="J14" i="1"/>
  <c r="J18" i="1"/>
  <c r="J15" i="1"/>
  <c r="J11" i="1"/>
  <c r="J12" i="1"/>
  <c r="J16" i="1"/>
  <c r="J20" i="1"/>
  <c r="J13" i="1"/>
  <c r="J17" i="1"/>
  <c r="J9" i="1"/>
  <c r="J19" i="1"/>
  <c r="C11" i="1"/>
  <c r="C19" i="1"/>
  <c r="E19" i="1" s="1"/>
  <c r="J17" i="4" l="1"/>
  <c r="I18" i="4"/>
  <c r="J21" i="1"/>
  <c r="F11" i="1"/>
  <c r="G11" i="1" s="1"/>
  <c r="C12" i="1" s="1"/>
  <c r="F19" i="1"/>
  <c r="C8" i="2" l="1"/>
  <c r="K17" i="4"/>
  <c r="J18" i="4"/>
  <c r="F12" i="1"/>
  <c r="G12" i="1" s="1"/>
  <c r="G19" i="1"/>
  <c r="C20" i="1"/>
  <c r="E20" i="1" s="1"/>
  <c r="L17" i="4" l="1"/>
  <c r="K18" i="4"/>
  <c r="G14" i="1"/>
  <c r="G15" i="1" s="1"/>
  <c r="J22" i="1" s="1"/>
  <c r="C13" i="1"/>
  <c r="F13" i="1" s="1"/>
  <c r="G13" i="1" s="1"/>
  <c r="C24" i="1" s="1"/>
  <c r="E24" i="1" s="1"/>
  <c r="F20" i="1"/>
  <c r="M17" i="4" l="1"/>
  <c r="M18" i="4" s="1"/>
  <c r="L18" i="4"/>
  <c r="F24" i="1"/>
  <c r="C25" i="1" s="1"/>
  <c r="E25" i="1" s="1"/>
  <c r="G20" i="1"/>
  <c r="G21" i="1" s="1"/>
  <c r="G24" i="1" l="1"/>
  <c r="F25" i="1"/>
  <c r="G25" i="1" s="1"/>
  <c r="G26" i="1" l="1"/>
  <c r="G27" i="1" s="1"/>
  <c r="C5" i="2" s="1"/>
</calcChain>
</file>

<file path=xl/sharedStrings.xml><?xml version="1.0" encoding="utf-8"?>
<sst xmlns="http://schemas.openxmlformats.org/spreadsheetml/2006/main" count="81" uniqueCount="54">
  <si>
    <t>0CAK 2014</t>
  </si>
  <si>
    <t>VERİLEN ZAM</t>
  </si>
  <si>
    <t>TOPLAM MAAŞ</t>
  </si>
  <si>
    <t>12 AYLIK ENF.OLMADAN KAYBI</t>
  </si>
  <si>
    <t>ZAM %</t>
  </si>
  <si>
    <t>ZAM</t>
  </si>
  <si>
    <t>TOPLAM</t>
  </si>
  <si>
    <t>2015 YILI MEVCUT</t>
  </si>
  <si>
    <t>TOPLAM GELİR</t>
  </si>
  <si>
    <t>TOPLAM  GELİRİ</t>
  </si>
  <si>
    <t>2014  OCAK ZAMSIZ MAAŞINIZ</t>
  </si>
  <si>
    <t>2015 YILLIK KAYBINIZ *</t>
  </si>
  <si>
    <t>2014  3+3 ENF. FARK DAHİL HESAPLAMA</t>
  </si>
  <si>
    <t>NET MAAŞ</t>
  </si>
  <si>
    <t>ZAM ORAN</t>
  </si>
  <si>
    <t>ENF.FARK</t>
  </si>
  <si>
    <t>AYLIK NET</t>
  </si>
  <si>
    <t>-</t>
  </si>
  <si>
    <t>YILLIK FARK + , -</t>
  </si>
  <si>
    <t xml:space="preserve">2014 TE  3+3 ENF.FARKI VERİLSE İDİ 2015 TE OLACAK MAAŞ (ENF. HESAPLANMAMIŞ) </t>
  </si>
  <si>
    <t>Monthly Rate of  Change (%)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</si>
  <si>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</si>
  <si>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</si>
  <si>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</si>
  <si>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</si>
  <si>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</si>
  <si>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</si>
  <si>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</si>
  <si>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</si>
  <si>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</si>
  <si>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</si>
  <si>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</si>
  <si>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</si>
  <si>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</si>
  <si>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</si>
  <si>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</si>
  <si>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</si>
  <si>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</si>
  <si>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</si>
  <si>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</si>
  <si>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</si>
  <si>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</si>
  <si>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</si>
  <si>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</si>
  <si>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</si>
  <si>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Bir Önceki Yılın Aralık Ayına göre Değişim (%)</t>
  </si>
  <si>
    <t>Rate of Change on December of the Previous Year (%)</t>
  </si>
  <si>
    <t>ENFL.%</t>
  </si>
  <si>
    <t>2014 AYLIK TEFE</t>
  </si>
  <si>
    <t>AYLIK ENFLASYON KAYBI</t>
  </si>
  <si>
    <t>*2015 yılı enflasyon uygulanmamış</t>
  </si>
  <si>
    <t xml:space="preserve">2014 YILLIK ENFLASYON KAYBINIZ </t>
  </si>
  <si>
    <t>Aylık Değişim (%)</t>
  </si>
  <si>
    <t>Hesaplama için yukarıya maaşınızı yazınız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</si>
</sst>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0.0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</font>
    <font>
      <b/>
      <sz val="10"/>
      <name val="Arial Tur"/>
      <charset val="162"/>
    </font>
    <font>
      <sz val="10"/>
      <name val="Arial Tur"/>
      <charset val="162"/>
    </font>
    <font>
      <i/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2" fillId="2" borderId="0" xfId="0" applyFont="1" applyFill="1"/>
    <xf numFmtId="43" fontId="0" fillId="2" borderId="0" xfId="1" applyFont="1" applyFill="1" applyBorder="1" applyAlignment="1">
      <alignment vertical="center"/>
    </xf>
    <xf numFmtId="43" fontId="1" fillId="2" borderId="0" xfId="1" applyFont="1" applyFill="1"/>
    <xf numFmtId="43" fontId="1" fillId="2" borderId="1" xfId="1" applyFont="1" applyFill="1" applyBorder="1"/>
    <xf numFmtId="43" fontId="1" fillId="2" borderId="0" xfId="1" applyFont="1" applyFill="1" applyBorder="1"/>
    <xf numFmtId="0" fontId="3" fillId="2" borderId="0" xfId="0" applyFont="1" applyFill="1"/>
    <xf numFmtId="0" fontId="4" fillId="3" borderId="0" xfId="0" applyFont="1" applyFill="1" applyBorder="1"/>
    <xf numFmtId="164" fontId="5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5" fillId="3" borderId="17" xfId="0" applyFont="1" applyFill="1" applyBorder="1"/>
    <xf numFmtId="164" fontId="6" fillId="3" borderId="17" xfId="0" applyNumberFormat="1" applyFont="1" applyFill="1" applyBorder="1" applyAlignment="1">
      <alignment horizontal="right"/>
    </xf>
    <xf numFmtId="0" fontId="6" fillId="3" borderId="18" xfId="0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right"/>
    </xf>
    <xf numFmtId="2" fontId="7" fillId="3" borderId="19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right"/>
    </xf>
    <xf numFmtId="2" fontId="5" fillId="3" borderId="0" xfId="0" applyNumberFormat="1" applyFont="1" applyFill="1" applyBorder="1"/>
    <xf numFmtId="0" fontId="6" fillId="3" borderId="20" xfId="0" applyFont="1" applyFill="1" applyBorder="1" applyAlignment="1">
      <alignment horizontal="center"/>
    </xf>
    <xf numFmtId="2" fontId="5" fillId="3" borderId="20" xfId="0" applyNumberFormat="1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2" fontId="5" fillId="3" borderId="17" xfId="0" applyNumberFormat="1" applyFont="1" applyFill="1" applyBorder="1"/>
    <xf numFmtId="2" fontId="5" fillId="3" borderId="1" xfId="0" applyNumberFormat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2" fontId="5" fillId="3" borderId="5" xfId="0" applyNumberFormat="1" applyFont="1" applyFill="1" applyBorder="1"/>
    <xf numFmtId="0" fontId="10" fillId="2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/>
    </xf>
    <xf numFmtId="2" fontId="0" fillId="0" borderId="0" xfId="0" applyNumberFormat="1"/>
    <xf numFmtId="14" fontId="12" fillId="2" borderId="1" xfId="1" applyNumberFormat="1" applyFont="1" applyFill="1" applyBorder="1"/>
    <xf numFmtId="43" fontId="12" fillId="2" borderId="0" xfId="1" applyFont="1" applyFill="1"/>
    <xf numFmtId="43" fontId="12" fillId="2" borderId="0" xfId="1" applyFont="1" applyFill="1" applyBorder="1" applyAlignment="1">
      <alignment horizontal="center"/>
    </xf>
    <xf numFmtId="43" fontId="12" fillId="2" borderId="0" xfId="1" applyFont="1" applyFill="1" applyBorder="1"/>
    <xf numFmtId="43" fontId="12" fillId="2" borderId="21" xfId="1" applyFont="1" applyFill="1" applyBorder="1" applyAlignment="1">
      <alignment wrapText="1"/>
    </xf>
    <xf numFmtId="43" fontId="12" fillId="2" borderId="0" xfId="1" applyFont="1" applyFill="1" applyBorder="1" applyAlignment="1"/>
    <xf numFmtId="43" fontId="12" fillId="2" borderId="1" xfId="1" applyFont="1" applyFill="1" applyBorder="1" applyAlignment="1">
      <alignment horizontal="center" vertical="center" wrapText="1"/>
    </xf>
    <xf numFmtId="43" fontId="12" fillId="2" borderId="22" xfId="1" applyFont="1" applyFill="1" applyBorder="1" applyAlignment="1">
      <alignment vertical="center" wrapText="1"/>
    </xf>
    <xf numFmtId="43" fontId="12" fillId="2" borderId="1" xfId="1" applyFont="1" applyFill="1" applyBorder="1"/>
    <xf numFmtId="43" fontId="12" fillId="2" borderId="1" xfId="1" applyFont="1" applyFill="1" applyBorder="1" applyAlignment="1">
      <alignment vertical="center" wrapText="1"/>
    </xf>
    <xf numFmtId="43" fontId="12" fillId="2" borderId="16" xfId="1" applyFont="1" applyFill="1" applyBorder="1"/>
    <xf numFmtId="43" fontId="12" fillId="2" borderId="12" xfId="1" applyFont="1" applyFill="1" applyBorder="1"/>
    <xf numFmtId="43" fontId="12" fillId="2" borderId="5" xfId="1" applyFont="1" applyFill="1" applyBorder="1" applyAlignment="1">
      <alignment horizontal="center"/>
    </xf>
    <xf numFmtId="43" fontId="12" fillId="2" borderId="5" xfId="1" applyFont="1" applyFill="1" applyBorder="1"/>
    <xf numFmtId="43" fontId="12" fillId="2" borderId="8" xfId="1" applyFont="1" applyFill="1" applyBorder="1"/>
    <xf numFmtId="43" fontId="13" fillId="2" borderId="7" xfId="1" applyFont="1" applyFill="1" applyBorder="1"/>
    <xf numFmtId="43" fontId="13" fillId="2" borderId="0" xfId="1" applyFont="1" applyFill="1" applyBorder="1"/>
    <xf numFmtId="14" fontId="12" fillId="2" borderId="6" xfId="1" applyNumberFormat="1" applyFont="1" applyFill="1" applyBorder="1"/>
    <xf numFmtId="43" fontId="12" fillId="2" borderId="6" xfId="1" applyFont="1" applyFill="1" applyBorder="1"/>
    <xf numFmtId="43" fontId="13" fillId="2" borderId="5" xfId="1" applyFont="1" applyFill="1" applyBorder="1"/>
    <xf numFmtId="43" fontId="12" fillId="2" borderId="7" xfId="1" applyFont="1" applyFill="1" applyBorder="1"/>
    <xf numFmtId="43" fontId="12" fillId="2" borderId="7" xfId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vertical="center"/>
    </xf>
    <xf numFmtId="43" fontId="14" fillId="4" borderId="7" xfId="1" applyFont="1" applyFill="1" applyBorder="1" applyAlignment="1">
      <alignment vertical="center"/>
    </xf>
    <xf numFmtId="0" fontId="15" fillId="2" borderId="0" xfId="0" applyFont="1" applyFill="1" applyAlignment="1">
      <alignment horizontal="center" wrapText="1"/>
    </xf>
    <xf numFmtId="43" fontId="1" fillId="2" borderId="1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/>
    </xf>
    <xf numFmtId="43" fontId="12" fillId="2" borderId="3" xfId="1" applyFont="1" applyFill="1" applyBorder="1" applyAlignment="1">
      <alignment horizontal="center"/>
    </xf>
    <xf numFmtId="43" fontId="12" fillId="2" borderId="4" xfId="1" applyFont="1" applyFill="1" applyBorder="1" applyAlignment="1">
      <alignment horizontal="center"/>
    </xf>
    <xf numFmtId="43" fontId="12" fillId="2" borderId="5" xfId="1" applyFont="1" applyFill="1" applyBorder="1" applyAlignment="1">
      <alignment horizontal="center"/>
    </xf>
    <xf numFmtId="43" fontId="12" fillId="2" borderId="1" xfId="1" applyFont="1" applyFill="1" applyBorder="1" applyAlignment="1">
      <alignment horizontal="center"/>
    </xf>
    <xf numFmtId="43" fontId="13" fillId="2" borderId="9" xfId="1" applyFont="1" applyFill="1" applyBorder="1" applyAlignment="1">
      <alignment horizontal="center"/>
    </xf>
    <xf numFmtId="43" fontId="13" fillId="2" borderId="10" xfId="1" applyFont="1" applyFill="1" applyBorder="1" applyAlignment="1">
      <alignment horizontal="center"/>
    </xf>
    <xf numFmtId="43" fontId="13" fillId="2" borderId="11" xfId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/>
    </xf>
    <xf numFmtId="43" fontId="13" fillId="2" borderId="3" xfId="1" applyFont="1" applyFill="1" applyBorder="1" applyAlignment="1">
      <alignment horizontal="center"/>
    </xf>
    <xf numFmtId="43" fontId="13" fillId="2" borderId="4" xfId="1" applyFont="1" applyFill="1" applyBorder="1" applyAlignment="1">
      <alignment horizontal="center"/>
    </xf>
    <xf numFmtId="43" fontId="12" fillId="2" borderId="2" xfId="1" applyFont="1" applyFill="1" applyBorder="1" applyAlignment="1">
      <alignment horizontal="center" vertical="center"/>
    </xf>
    <xf numFmtId="43" fontId="12" fillId="2" borderId="3" xfId="1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horizontal="center" vertical="center"/>
    </xf>
    <xf numFmtId="43" fontId="12" fillId="2" borderId="13" xfId="1" applyFont="1" applyFill="1" applyBorder="1" applyAlignment="1">
      <alignment horizontal="center"/>
    </xf>
    <xf numFmtId="43" fontId="12" fillId="2" borderId="14" xfId="1" applyFont="1" applyFill="1" applyBorder="1" applyAlignment="1">
      <alignment horizontal="center"/>
    </xf>
    <xf numFmtId="43" fontId="12" fillId="2" borderId="15" xfId="1" applyFont="1" applyFill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C2" sqref="C2"/>
    </sheetView>
  </sheetViews>
  <sheetFormatPr defaultRowHeight="15" x14ac:dyDescent="0.25"/>
  <cols>
    <col min="1" max="1" width="9.140625" style="1"/>
    <col min="2" max="2" width="28.42578125" style="1" customWidth="1"/>
    <col min="3" max="3" width="18.7109375" style="1" customWidth="1"/>
    <col min="4" max="16384" width="9.140625" style="1"/>
  </cols>
  <sheetData>
    <row r="1" spans="2:3" ht="15.75" thickBot="1" x14ac:dyDescent="0.3"/>
    <row r="2" spans="2:3" ht="62.25" customHeight="1" thickBot="1" x14ac:dyDescent="0.3">
      <c r="B2" s="59" t="s">
        <v>10</v>
      </c>
      <c r="C2" s="61">
        <v>2200</v>
      </c>
    </row>
    <row r="3" spans="2:3" ht="45.75" customHeight="1" x14ac:dyDescent="0.3">
      <c r="B3" s="2"/>
      <c r="C3" s="62" t="s">
        <v>53</v>
      </c>
    </row>
    <row r="4" spans="2:3" ht="40.5" customHeight="1" thickBot="1" x14ac:dyDescent="0.4">
      <c r="B4" s="2"/>
      <c r="C4" s="7"/>
    </row>
    <row r="5" spans="2:3" ht="63.75" customHeight="1" thickBot="1" x14ac:dyDescent="0.3">
      <c r="B5" s="59" t="s">
        <v>11</v>
      </c>
      <c r="C5" s="60">
        <f>KAYIPLAR!G27*-1</f>
        <v>1671.0886454706888</v>
      </c>
    </row>
    <row r="6" spans="2:3" ht="30" x14ac:dyDescent="0.25">
      <c r="B6" s="33" t="s">
        <v>50</v>
      </c>
      <c r="C6" s="3"/>
    </row>
    <row r="7" spans="2:3" ht="24" customHeight="1" thickBot="1" x14ac:dyDescent="0.4">
      <c r="B7" s="2"/>
      <c r="C7" s="7"/>
    </row>
    <row r="8" spans="2:3" ht="63.75" customHeight="1" thickBot="1" x14ac:dyDescent="0.3">
      <c r="B8" s="59" t="s">
        <v>51</v>
      </c>
      <c r="C8" s="60">
        <f>KAYIPLAR!J21</f>
        <v>189.78909999999999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7"/>
  <sheetViews>
    <sheetView topLeftCell="A4" workbookViewId="0">
      <selection activeCell="J20" sqref="J20"/>
    </sheetView>
  </sheetViews>
  <sheetFormatPr defaultRowHeight="15" x14ac:dyDescent="0.25"/>
  <cols>
    <col min="1" max="1" width="9.42578125" style="4" customWidth="1"/>
    <col min="2" max="2" width="9.140625" style="4" customWidth="1"/>
    <col min="3" max="3" width="11.28515625" style="4" bestFit="1" customWidth="1"/>
    <col min="4" max="4" width="8.7109375" style="4" customWidth="1"/>
    <col min="5" max="5" width="9.140625" style="4" customWidth="1"/>
    <col min="6" max="6" width="10.28515625" style="4" customWidth="1"/>
    <col min="7" max="7" width="14.85546875" style="4" customWidth="1"/>
    <col min="8" max="8" width="1.5703125" style="4" customWidth="1"/>
    <col min="9" max="9" width="8.7109375" style="4" customWidth="1"/>
    <col min="10" max="10" width="9.5703125" style="4" customWidth="1"/>
    <col min="11" max="11" width="11.140625" style="4" bestFit="1" customWidth="1"/>
    <col min="12" max="16384" width="9.140625" style="4"/>
  </cols>
  <sheetData>
    <row r="3" spans="1:24" x14ac:dyDescent="0.25">
      <c r="C3" s="63" t="s">
        <v>0</v>
      </c>
      <c r="D3" s="63" t="s">
        <v>1</v>
      </c>
      <c r="E3" s="63" t="s">
        <v>2</v>
      </c>
      <c r="F3" s="63"/>
      <c r="G3" s="63" t="s">
        <v>8</v>
      </c>
      <c r="H3" s="30"/>
    </row>
    <row r="4" spans="1:24" x14ac:dyDescent="0.25">
      <c r="C4" s="63"/>
      <c r="D4" s="63"/>
      <c r="E4" s="63"/>
      <c r="F4" s="63"/>
      <c r="G4" s="63"/>
      <c r="H4" s="30"/>
    </row>
    <row r="5" spans="1:24" x14ac:dyDescent="0.25">
      <c r="C5" s="44">
        <f>'MAAŞ GİRİŞ'!C2</f>
        <v>2200</v>
      </c>
      <c r="D5" s="44">
        <v>123</v>
      </c>
      <c r="E5" s="44">
        <f>C5+D5</f>
        <v>2323</v>
      </c>
      <c r="F5" s="5"/>
      <c r="G5" s="5">
        <f>E5*12</f>
        <v>27876</v>
      </c>
      <c r="H5" s="6"/>
    </row>
    <row r="6" spans="1:24" x14ac:dyDescent="0.25">
      <c r="A6" s="37"/>
      <c r="B6" s="37"/>
      <c r="C6" s="37"/>
      <c r="D6" s="37"/>
      <c r="E6" s="37"/>
      <c r="F6" s="37"/>
      <c r="G6" s="37"/>
      <c r="H6" s="37"/>
      <c r="I6" s="37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  <c r="X6" s="6"/>
    </row>
    <row r="7" spans="1:24" ht="15.75" thickBot="1" x14ac:dyDescent="0.3">
      <c r="A7" s="37"/>
      <c r="B7" s="37"/>
      <c r="C7" s="38"/>
      <c r="D7" s="38"/>
      <c r="E7" s="38"/>
      <c r="F7" s="38"/>
      <c r="G7" s="39"/>
      <c r="H7" s="39"/>
      <c r="I7" s="37"/>
      <c r="J7" s="37"/>
    </row>
    <row r="8" spans="1:24" ht="42.75" customHeight="1" thickBot="1" x14ac:dyDescent="0.3">
      <c r="A8" s="37"/>
      <c r="B8" s="40" t="s">
        <v>47</v>
      </c>
      <c r="C8" s="75" t="s">
        <v>12</v>
      </c>
      <c r="D8" s="76"/>
      <c r="E8" s="76"/>
      <c r="F8" s="77"/>
      <c r="G8" s="57" t="s">
        <v>16</v>
      </c>
      <c r="H8" s="41"/>
      <c r="I8" s="31" t="s">
        <v>48</v>
      </c>
      <c r="J8" s="42" t="s">
        <v>49</v>
      </c>
    </row>
    <row r="9" spans="1:24" x14ac:dyDescent="0.25">
      <c r="A9" s="37"/>
      <c r="B9" s="43"/>
      <c r="C9" s="38" t="s">
        <v>13</v>
      </c>
      <c r="D9" s="38" t="s">
        <v>14</v>
      </c>
      <c r="E9" s="38" t="s">
        <v>15</v>
      </c>
      <c r="F9" s="38"/>
      <c r="G9" s="41"/>
      <c r="H9" s="41"/>
      <c r="I9" s="29">
        <v>1.98</v>
      </c>
      <c r="J9" s="44">
        <f>$E$5*I9/100</f>
        <v>45.995399999999997</v>
      </c>
    </row>
    <row r="10" spans="1:24" x14ac:dyDescent="0.25">
      <c r="A10" s="36">
        <v>41640</v>
      </c>
      <c r="B10" s="45"/>
      <c r="C10" s="46">
        <f>C5</f>
        <v>2200</v>
      </c>
      <c r="D10" s="44">
        <v>3</v>
      </c>
      <c r="E10" s="58" t="s">
        <v>17</v>
      </c>
      <c r="F10" s="44">
        <f>C10*D10/100</f>
        <v>66</v>
      </c>
      <c r="G10" s="44">
        <f>C10+F10</f>
        <v>2266</v>
      </c>
      <c r="H10" s="39"/>
      <c r="I10" s="29">
        <v>0.43</v>
      </c>
      <c r="J10" s="44">
        <f t="shared" ref="J10:J20" si="0">$E$5*I10/100</f>
        <v>9.9888999999999992</v>
      </c>
    </row>
    <row r="11" spans="1:24" x14ac:dyDescent="0.25">
      <c r="A11" s="36">
        <v>41821</v>
      </c>
      <c r="B11" s="44">
        <v>5.7</v>
      </c>
      <c r="C11" s="44">
        <f>G10</f>
        <v>2266</v>
      </c>
      <c r="D11" s="44"/>
      <c r="E11" s="44">
        <f>B11-D10</f>
        <v>2.7</v>
      </c>
      <c r="F11" s="44">
        <f>C11*E11/100</f>
        <v>61.182000000000009</v>
      </c>
      <c r="G11" s="44">
        <f>C11+F11</f>
        <v>2327.1819999999998</v>
      </c>
      <c r="H11" s="39"/>
      <c r="I11" s="29">
        <f>1.13+0.03</f>
        <v>1.1599999999999999</v>
      </c>
      <c r="J11" s="44">
        <f t="shared" si="0"/>
        <v>26.9468</v>
      </c>
    </row>
    <row r="12" spans="1:24" x14ac:dyDescent="0.25">
      <c r="A12" s="36">
        <v>41821</v>
      </c>
      <c r="B12" s="44"/>
      <c r="C12" s="44">
        <f>G11</f>
        <v>2327.1819999999998</v>
      </c>
      <c r="D12" s="44">
        <v>3</v>
      </c>
      <c r="E12" s="44"/>
      <c r="F12" s="44">
        <f>C12*D12/100</f>
        <v>69.815459999999987</v>
      </c>
      <c r="G12" s="44">
        <f>C12+F12</f>
        <v>2396.9974599999996</v>
      </c>
      <c r="H12" s="39"/>
      <c r="I12" s="29">
        <f>1.34+0.05</f>
        <v>1.3900000000000001</v>
      </c>
      <c r="J12" s="44">
        <f t="shared" si="0"/>
        <v>32.289700000000003</v>
      </c>
    </row>
    <row r="13" spans="1:24" x14ac:dyDescent="0.25">
      <c r="A13" s="36">
        <v>42004</v>
      </c>
      <c r="B13" s="44">
        <v>8.17</v>
      </c>
      <c r="C13" s="44">
        <f>G12</f>
        <v>2396.9974599999996</v>
      </c>
      <c r="D13" s="37"/>
      <c r="E13" s="44">
        <f>B13-B11</f>
        <v>2.4699999999999998</v>
      </c>
      <c r="F13" s="44">
        <f>C13*E13/100</f>
        <v>59.205837261999989</v>
      </c>
      <c r="G13" s="44">
        <f>C13+F13</f>
        <v>2456.2032972619995</v>
      </c>
      <c r="H13" s="39"/>
      <c r="I13" s="29">
        <f>0.4+0.02</f>
        <v>0.42000000000000004</v>
      </c>
      <c r="J13" s="44">
        <f t="shared" si="0"/>
        <v>9.7566000000000006</v>
      </c>
    </row>
    <row r="14" spans="1:24" x14ac:dyDescent="0.25">
      <c r="A14" s="37"/>
      <c r="B14" s="37"/>
      <c r="C14" s="68" t="s">
        <v>9</v>
      </c>
      <c r="D14" s="68"/>
      <c r="E14" s="68"/>
      <c r="F14" s="68"/>
      <c r="G14" s="44">
        <f>(G10*6)+(G12*6)</f>
        <v>27977.984759999999</v>
      </c>
      <c r="H14" s="39"/>
      <c r="I14" s="29">
        <f>0.31+0.01</f>
        <v>0.32</v>
      </c>
      <c r="J14" s="44">
        <f t="shared" si="0"/>
        <v>7.4336000000000002</v>
      </c>
    </row>
    <row r="15" spans="1:24" ht="15.75" thickBot="1" x14ac:dyDescent="0.3">
      <c r="A15" s="37"/>
      <c r="B15" s="37"/>
      <c r="C15" s="69" t="s">
        <v>18</v>
      </c>
      <c r="D15" s="70"/>
      <c r="E15" s="70"/>
      <c r="F15" s="71"/>
      <c r="G15" s="47">
        <f>G5-G14</f>
        <v>-101.98475999999937</v>
      </c>
      <c r="H15" s="39"/>
      <c r="I15" s="29">
        <f>0.45+0.03</f>
        <v>0.48</v>
      </c>
      <c r="J15" s="44">
        <f t="shared" si="0"/>
        <v>11.150399999999999</v>
      </c>
    </row>
    <row r="16" spans="1:24" x14ac:dyDescent="0.25">
      <c r="A16" s="37"/>
      <c r="B16" s="37"/>
      <c r="C16" s="37"/>
      <c r="D16" s="37"/>
      <c r="E16" s="37"/>
      <c r="F16" s="37"/>
      <c r="G16" s="37"/>
      <c r="H16" s="37"/>
      <c r="I16" s="29">
        <f>0.09+0.01</f>
        <v>9.9999999999999992E-2</v>
      </c>
      <c r="J16" s="44">
        <f t="shared" si="0"/>
        <v>2.323</v>
      </c>
    </row>
    <row r="17" spans="1:10" x14ac:dyDescent="0.25">
      <c r="A17" s="37"/>
      <c r="B17" s="37"/>
      <c r="C17" s="67" t="s">
        <v>7</v>
      </c>
      <c r="D17" s="67"/>
      <c r="E17" s="67"/>
      <c r="F17" s="67"/>
      <c r="G17" s="67"/>
      <c r="H17" s="38"/>
      <c r="I17" s="29">
        <f>0.14+0.01</f>
        <v>0.15000000000000002</v>
      </c>
      <c r="J17" s="44">
        <f t="shared" si="0"/>
        <v>3.4845000000000006</v>
      </c>
    </row>
    <row r="18" spans="1:10" x14ac:dyDescent="0.25">
      <c r="A18" s="37"/>
      <c r="B18" s="37"/>
      <c r="C18" s="48"/>
      <c r="D18" s="48" t="s">
        <v>4</v>
      </c>
      <c r="E18" s="48" t="s">
        <v>5</v>
      </c>
      <c r="F18" s="48" t="s">
        <v>6</v>
      </c>
      <c r="G18" s="48" t="s">
        <v>8</v>
      </c>
      <c r="H18" s="38"/>
      <c r="I18" s="29">
        <f>1.9+0.12</f>
        <v>2.02</v>
      </c>
      <c r="J18" s="44">
        <f t="shared" si="0"/>
        <v>46.924599999999998</v>
      </c>
    </row>
    <row r="19" spans="1:10" x14ac:dyDescent="0.25">
      <c r="A19" s="37"/>
      <c r="B19" s="36">
        <v>42005</v>
      </c>
      <c r="C19" s="44">
        <f>E5</f>
        <v>2323</v>
      </c>
      <c r="D19" s="44">
        <v>3</v>
      </c>
      <c r="E19" s="44">
        <f>C19*D19/100</f>
        <v>69.69</v>
      </c>
      <c r="F19" s="44">
        <f>C19+E19</f>
        <v>2392.69</v>
      </c>
      <c r="G19" s="44">
        <f>F19*6</f>
        <v>14356.14</v>
      </c>
      <c r="H19" s="39"/>
      <c r="I19" s="29">
        <f>0.18+0.02</f>
        <v>0.19999999999999998</v>
      </c>
      <c r="J19" s="44">
        <f t="shared" si="0"/>
        <v>4.6459999999999999</v>
      </c>
    </row>
    <row r="20" spans="1:10" ht="15.75" thickBot="1" x14ac:dyDescent="0.3">
      <c r="A20" s="37"/>
      <c r="B20" s="36">
        <v>42186</v>
      </c>
      <c r="C20" s="49">
        <f>F19</f>
        <v>2392.69</v>
      </c>
      <c r="D20" s="49">
        <v>3</v>
      </c>
      <c r="E20" s="49">
        <f>C20*D20/100</f>
        <v>71.780699999999996</v>
      </c>
      <c r="F20" s="49">
        <f>C20+E20</f>
        <v>2464.4706999999999</v>
      </c>
      <c r="G20" s="49">
        <f>F20*6</f>
        <v>14786.824199999999</v>
      </c>
      <c r="H20" s="39"/>
      <c r="I20" s="32">
        <v>-0.48</v>
      </c>
      <c r="J20" s="44">
        <f t="shared" si="0"/>
        <v>-11.150399999999999</v>
      </c>
    </row>
    <row r="21" spans="1:10" ht="15.75" thickBot="1" x14ac:dyDescent="0.3">
      <c r="A21" s="37"/>
      <c r="B21" s="50"/>
      <c r="C21" s="64" t="s">
        <v>8</v>
      </c>
      <c r="D21" s="65"/>
      <c r="E21" s="65"/>
      <c r="F21" s="66"/>
      <c r="G21" s="51">
        <f>SUM(G19:G20)</f>
        <v>29142.964199999999</v>
      </c>
      <c r="H21" s="52"/>
      <c r="I21" s="51">
        <f>SUM(I9:I20)</f>
        <v>8.17</v>
      </c>
      <c r="J21" s="51">
        <f>SUM(J9:J20)</f>
        <v>189.78909999999999</v>
      </c>
    </row>
    <row r="22" spans="1:10" ht="15.75" thickBot="1" x14ac:dyDescent="0.3">
      <c r="A22" s="37"/>
      <c r="B22" s="39"/>
      <c r="C22" s="39"/>
      <c r="D22" s="39"/>
      <c r="E22" s="39"/>
      <c r="F22" s="39"/>
      <c r="G22" s="52"/>
      <c r="H22" s="52"/>
      <c r="I22" s="37"/>
      <c r="J22" s="37">
        <f>J21-G15</f>
        <v>291.77385999999933</v>
      </c>
    </row>
    <row r="23" spans="1:10" ht="18" customHeight="1" thickBot="1" x14ac:dyDescent="0.3">
      <c r="A23" s="37"/>
      <c r="B23" s="64" t="s">
        <v>19</v>
      </c>
      <c r="C23" s="65"/>
      <c r="D23" s="65"/>
      <c r="E23" s="65"/>
      <c r="F23" s="65"/>
      <c r="G23" s="66"/>
      <c r="H23" s="38"/>
      <c r="I23" s="37"/>
      <c r="J23" s="37"/>
    </row>
    <row r="24" spans="1:10" x14ac:dyDescent="0.25">
      <c r="A24" s="37"/>
      <c r="B24" s="53">
        <v>42005</v>
      </c>
      <c r="C24" s="54">
        <f>G13</f>
        <v>2456.2032972619995</v>
      </c>
      <c r="D24" s="54">
        <v>3</v>
      </c>
      <c r="E24" s="54">
        <f>C24*D24/100</f>
        <v>73.686098917859979</v>
      </c>
      <c r="F24" s="54">
        <f>C24+E24</f>
        <v>2529.8893961798594</v>
      </c>
      <c r="G24" s="54">
        <f>F24*6</f>
        <v>15179.336377079157</v>
      </c>
      <c r="H24" s="39"/>
      <c r="I24" s="37"/>
      <c r="J24" s="37"/>
    </row>
    <row r="25" spans="1:10" x14ac:dyDescent="0.25">
      <c r="A25" s="37"/>
      <c r="B25" s="36">
        <v>42186</v>
      </c>
      <c r="C25" s="44">
        <f>F24</f>
        <v>2529.8893961798594</v>
      </c>
      <c r="D25" s="44">
        <v>3</v>
      </c>
      <c r="E25" s="44">
        <f>C25*D25/100</f>
        <v>75.896681885395779</v>
      </c>
      <c r="F25" s="44">
        <f>C25+E25</f>
        <v>2605.7860780652554</v>
      </c>
      <c r="G25" s="54">
        <f>F25*6</f>
        <v>15634.716468391533</v>
      </c>
      <c r="H25" s="39"/>
      <c r="I25" s="37"/>
      <c r="J25" s="37"/>
    </row>
    <row r="26" spans="1:10" ht="15.75" thickBot="1" x14ac:dyDescent="0.3">
      <c r="A26" s="37"/>
      <c r="B26" s="78" t="s">
        <v>3</v>
      </c>
      <c r="C26" s="79"/>
      <c r="D26" s="80"/>
      <c r="E26" s="49"/>
      <c r="F26" s="49"/>
      <c r="G26" s="55">
        <f>SUM(G24:G25)</f>
        <v>30814.052845470687</v>
      </c>
      <c r="H26" s="52"/>
      <c r="I26" s="37"/>
      <c r="J26" s="37"/>
    </row>
    <row r="27" spans="1:10" ht="15.75" thickBot="1" x14ac:dyDescent="0.3">
      <c r="A27" s="37"/>
      <c r="B27" s="72" t="s">
        <v>18</v>
      </c>
      <c r="C27" s="73"/>
      <c r="D27" s="73"/>
      <c r="E27" s="73"/>
      <c r="F27" s="74"/>
      <c r="G27" s="56">
        <f>G21-G26</f>
        <v>-1671.0886454706888</v>
      </c>
      <c r="H27" s="39"/>
      <c r="I27" s="37"/>
      <c r="J27" s="37"/>
    </row>
  </sheetData>
  <mergeCells count="13">
    <mergeCell ref="B27:F27"/>
    <mergeCell ref="C8:F8"/>
    <mergeCell ref="C3:C4"/>
    <mergeCell ref="D3:D4"/>
    <mergeCell ref="E3:E4"/>
    <mergeCell ref="F3:F4"/>
    <mergeCell ref="B26:D26"/>
    <mergeCell ref="G3:G4"/>
    <mergeCell ref="B23:G23"/>
    <mergeCell ref="C17:G17"/>
    <mergeCell ref="C14:F14"/>
    <mergeCell ref="C15:F15"/>
    <mergeCell ref="C21:F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7" workbookViewId="0">
      <selection activeCell="I19" sqref="I19"/>
    </sheetView>
  </sheetViews>
  <sheetFormatPr defaultRowHeight="15" x14ac:dyDescent="0.25"/>
  <sheetData>
    <row r="1" spans="1:14" x14ac:dyDescent="0.25">
      <c r="A1" s="34" t="s">
        <v>52</v>
      </c>
      <c r="B1" s="9"/>
      <c r="C1" s="9"/>
      <c r="D1" s="9"/>
      <c r="E1" s="9"/>
      <c r="F1" s="9"/>
      <c r="G1" s="18"/>
      <c r="H1" s="20"/>
      <c r="I1" s="9"/>
      <c r="J1" s="9"/>
      <c r="K1" s="9"/>
      <c r="L1" s="9"/>
      <c r="M1" s="9"/>
    </row>
    <row r="2" spans="1:14" ht="15.75" thickBot="1" x14ac:dyDescent="0.3">
      <c r="A2" s="8" t="s">
        <v>20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</row>
    <row r="3" spans="1:14" x14ac:dyDescent="0.25">
      <c r="A3" s="11"/>
      <c r="B3" s="12" t="s">
        <v>21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</row>
    <row r="4" spans="1:14" x14ac:dyDescent="0.25">
      <c r="A4" s="13"/>
      <c r="B4" s="14" t="s">
        <v>33</v>
      </c>
      <c r="C4" s="14" t="s">
        <v>34</v>
      </c>
      <c r="D4" s="14" t="s">
        <v>35</v>
      </c>
      <c r="E4" s="14" t="s">
        <v>36</v>
      </c>
      <c r="F4" s="14" t="s">
        <v>37</v>
      </c>
      <c r="G4" s="14" t="s">
        <v>38</v>
      </c>
      <c r="H4" s="14" t="s">
        <v>39</v>
      </c>
      <c r="I4" s="14" t="s">
        <v>40</v>
      </c>
      <c r="J4" s="14" t="s">
        <v>41</v>
      </c>
      <c r="K4" s="14" t="s">
        <v>42</v>
      </c>
      <c r="L4" s="14" t="s">
        <v>43</v>
      </c>
      <c r="M4" s="14" t="s">
        <v>44</v>
      </c>
    </row>
    <row r="5" spans="1:14" x14ac:dyDescent="0.25">
      <c r="A5" s="15">
        <v>2003</v>
      </c>
      <c r="B5" s="16"/>
      <c r="C5" s="17">
        <v>1.54</v>
      </c>
      <c r="D5" s="17">
        <v>1.96</v>
      </c>
      <c r="E5" s="17">
        <v>0.99</v>
      </c>
      <c r="F5" s="17">
        <v>0.96</v>
      </c>
      <c r="G5" s="17">
        <v>0.08</v>
      </c>
      <c r="H5" s="17">
        <v>-0.19</v>
      </c>
      <c r="I5" s="17">
        <v>0.16</v>
      </c>
      <c r="J5" s="17">
        <v>1.35</v>
      </c>
      <c r="K5" s="17">
        <v>0.92</v>
      </c>
      <c r="L5" s="17">
        <v>1.27</v>
      </c>
      <c r="M5" s="17">
        <v>0.43</v>
      </c>
    </row>
    <row r="6" spans="1:14" x14ac:dyDescent="0.25">
      <c r="A6" s="18">
        <v>2004</v>
      </c>
      <c r="B6" s="19">
        <v>0.66</v>
      </c>
      <c r="C6" s="19">
        <v>0.52</v>
      </c>
      <c r="D6" s="19">
        <v>0.96</v>
      </c>
      <c r="E6" s="19">
        <v>0.49</v>
      </c>
      <c r="F6" s="19">
        <v>0.44</v>
      </c>
      <c r="G6" s="19">
        <v>-0.14000000000000001</v>
      </c>
      <c r="H6" s="19">
        <v>0.47</v>
      </c>
      <c r="I6" s="19">
        <v>0.77</v>
      </c>
      <c r="J6" s="19">
        <v>0.94</v>
      </c>
      <c r="K6" s="19">
        <v>2.2400000000000002</v>
      </c>
      <c r="L6" s="19">
        <v>1.32</v>
      </c>
      <c r="M6" s="19">
        <v>0.32</v>
      </c>
    </row>
    <row r="7" spans="1:14" x14ac:dyDescent="0.25">
      <c r="A7" s="18">
        <v>2005</v>
      </c>
      <c r="B7" s="20">
        <v>0.55000000000000004</v>
      </c>
      <c r="C7" s="20">
        <v>0.02</v>
      </c>
      <c r="D7" s="20">
        <v>0.26</v>
      </c>
      <c r="E7" s="20">
        <v>0.71</v>
      </c>
      <c r="F7" s="20">
        <v>0.92</v>
      </c>
      <c r="G7" s="20">
        <v>0.1</v>
      </c>
      <c r="H7" s="20">
        <v>-0.56999999999999995</v>
      </c>
      <c r="I7" s="20">
        <v>0.85</v>
      </c>
      <c r="J7" s="20">
        <v>1.02</v>
      </c>
      <c r="K7" s="20">
        <v>1.79</v>
      </c>
      <c r="L7" s="20">
        <v>1.4</v>
      </c>
      <c r="M7" s="20">
        <v>0.42</v>
      </c>
    </row>
    <row r="8" spans="1:14" x14ac:dyDescent="0.25">
      <c r="A8" s="18">
        <v>2006</v>
      </c>
      <c r="B8" s="20">
        <v>0.75</v>
      </c>
      <c r="C8" s="20">
        <v>0.22</v>
      </c>
      <c r="D8" s="20">
        <v>0.27</v>
      </c>
      <c r="E8" s="20">
        <v>1.34</v>
      </c>
      <c r="F8" s="20">
        <v>1.88</v>
      </c>
      <c r="G8" s="20">
        <v>0.34</v>
      </c>
      <c r="H8" s="20">
        <v>0.85</v>
      </c>
      <c r="I8" s="20">
        <v>-0.44</v>
      </c>
      <c r="J8" s="20">
        <v>1.29</v>
      </c>
      <c r="K8" s="20">
        <v>1.27</v>
      </c>
      <c r="L8" s="20">
        <v>1.29</v>
      </c>
      <c r="M8" s="20">
        <v>0.23</v>
      </c>
    </row>
    <row r="9" spans="1:14" x14ac:dyDescent="0.25">
      <c r="A9" s="18">
        <v>2007</v>
      </c>
      <c r="B9" s="20">
        <v>1</v>
      </c>
      <c r="C9" s="20">
        <v>0.43</v>
      </c>
      <c r="D9" s="20">
        <v>0.92</v>
      </c>
      <c r="E9" s="20">
        <v>1.21</v>
      </c>
      <c r="F9" s="20">
        <v>0.5</v>
      </c>
      <c r="G9" s="20">
        <v>-0.24</v>
      </c>
      <c r="H9" s="20">
        <v>-0.73</v>
      </c>
      <c r="I9" s="20">
        <v>0.02</v>
      </c>
      <c r="J9" s="20">
        <v>1.03</v>
      </c>
      <c r="K9" s="20">
        <v>1.81</v>
      </c>
      <c r="L9" s="20">
        <v>1.95</v>
      </c>
      <c r="M9" s="20">
        <v>0.22</v>
      </c>
    </row>
    <row r="10" spans="1:14" x14ac:dyDescent="0.25">
      <c r="A10" s="18">
        <v>2008</v>
      </c>
      <c r="B10" s="20">
        <v>0.8</v>
      </c>
      <c r="C10" s="20">
        <v>1.29</v>
      </c>
      <c r="D10" s="20">
        <v>0.96</v>
      </c>
      <c r="E10" s="20">
        <v>1.68</v>
      </c>
      <c r="F10" s="20">
        <v>1.49</v>
      </c>
      <c r="G10" s="20">
        <v>-0.36</v>
      </c>
      <c r="H10" s="20">
        <v>0.57999999999999996</v>
      </c>
      <c r="I10" s="20">
        <v>-0.24</v>
      </c>
      <c r="J10" s="20">
        <v>0.45</v>
      </c>
      <c r="K10" s="20">
        <v>2.6</v>
      </c>
      <c r="L10" s="20">
        <v>0.83</v>
      </c>
      <c r="M10" s="20">
        <v>-0.41</v>
      </c>
    </row>
    <row r="11" spans="1:14" x14ac:dyDescent="0.25">
      <c r="A11" s="18">
        <v>2009</v>
      </c>
      <c r="B11" s="20">
        <v>0.28999999999999998</v>
      </c>
      <c r="C11" s="20">
        <v>-0.34</v>
      </c>
      <c r="D11" s="20">
        <v>1.1000000000000001</v>
      </c>
      <c r="E11" s="20">
        <v>0.02</v>
      </c>
      <c r="F11" s="20">
        <v>0.64</v>
      </c>
      <c r="G11" s="20">
        <v>0.11</v>
      </c>
      <c r="H11" s="20">
        <v>0.25</v>
      </c>
      <c r="I11" s="20">
        <v>-0.3</v>
      </c>
      <c r="J11" s="20">
        <v>0.39</v>
      </c>
      <c r="K11" s="20">
        <v>2.41</v>
      </c>
      <c r="L11" s="20">
        <v>1.27</v>
      </c>
      <c r="M11" s="20">
        <v>0.53</v>
      </c>
    </row>
    <row r="12" spans="1:14" x14ac:dyDescent="0.25">
      <c r="A12" s="18">
        <v>2010</v>
      </c>
      <c r="B12" s="20">
        <v>1.85</v>
      </c>
      <c r="C12" s="20">
        <v>1.45</v>
      </c>
      <c r="D12" s="20">
        <v>0.57999999999999996</v>
      </c>
      <c r="E12" s="20">
        <v>0.6</v>
      </c>
      <c r="F12" s="20">
        <v>-0.36</v>
      </c>
      <c r="G12" s="20">
        <v>-0.56000000000000005</v>
      </c>
      <c r="H12" s="20">
        <v>-0.48</v>
      </c>
      <c r="I12" s="20">
        <v>0.4</v>
      </c>
      <c r="J12" s="20">
        <v>1.23</v>
      </c>
      <c r="K12" s="20">
        <v>1.83</v>
      </c>
      <c r="L12" s="20">
        <v>0.03</v>
      </c>
      <c r="M12" s="20">
        <v>-0.3</v>
      </c>
    </row>
    <row r="13" spans="1:14" x14ac:dyDescent="0.25">
      <c r="A13" s="18">
        <v>2011</v>
      </c>
      <c r="B13" s="20">
        <v>0.41</v>
      </c>
      <c r="C13" s="20">
        <v>0.73</v>
      </c>
      <c r="D13" s="20">
        <v>0.42</v>
      </c>
      <c r="E13" s="20">
        <v>0.87</v>
      </c>
      <c r="F13" s="20">
        <v>2.42</v>
      </c>
      <c r="G13" s="20">
        <v>-1.43</v>
      </c>
      <c r="H13" s="20">
        <v>-0.41</v>
      </c>
      <c r="I13" s="20">
        <v>0.73</v>
      </c>
      <c r="J13" s="20">
        <v>0.75</v>
      </c>
      <c r="K13" s="20">
        <v>3.27</v>
      </c>
      <c r="L13" s="20">
        <v>1.73</v>
      </c>
      <c r="M13" s="20">
        <v>0.57999999999999996</v>
      </c>
    </row>
    <row r="14" spans="1:14" x14ac:dyDescent="0.25">
      <c r="A14" s="18">
        <v>2012</v>
      </c>
      <c r="B14" s="20">
        <v>0.56000000000000005</v>
      </c>
      <c r="C14" s="20">
        <v>0.56000000000000005</v>
      </c>
      <c r="D14" s="20">
        <v>0.41</v>
      </c>
      <c r="E14" s="20">
        <v>1.52</v>
      </c>
      <c r="F14" s="20">
        <v>-0.21</v>
      </c>
      <c r="G14" s="20">
        <v>-0.9</v>
      </c>
      <c r="H14" s="20">
        <v>-0.23</v>
      </c>
      <c r="I14" s="20">
        <v>0.56000000000000005</v>
      </c>
      <c r="J14" s="20">
        <v>1.03</v>
      </c>
      <c r="K14" s="20">
        <v>1.96</v>
      </c>
      <c r="L14" s="20">
        <v>0.38</v>
      </c>
      <c r="M14" s="20">
        <v>0.38</v>
      </c>
    </row>
    <row r="15" spans="1:14" x14ac:dyDescent="0.25">
      <c r="A15" s="18">
        <v>2013</v>
      </c>
      <c r="B15" s="20">
        <v>1.65</v>
      </c>
      <c r="C15" s="20">
        <v>0.3</v>
      </c>
      <c r="D15" s="20">
        <v>0.66</v>
      </c>
      <c r="E15" s="20">
        <v>0.42</v>
      </c>
      <c r="F15" s="20">
        <v>0.15</v>
      </c>
      <c r="G15" s="20">
        <v>0.76</v>
      </c>
      <c r="H15" s="20">
        <v>0.31</v>
      </c>
      <c r="I15" s="20">
        <v>-0.1</v>
      </c>
      <c r="J15" s="20">
        <v>0.77</v>
      </c>
      <c r="K15" s="20">
        <v>1.8</v>
      </c>
      <c r="L15" s="20">
        <v>0.01</v>
      </c>
      <c r="M15" s="20">
        <v>0.46</v>
      </c>
    </row>
    <row r="16" spans="1:14" ht="15.75" thickBot="1" x14ac:dyDescent="0.3">
      <c r="A16" s="21">
        <v>2014</v>
      </c>
      <c r="B16" s="22">
        <v>1.98</v>
      </c>
      <c r="C16" s="22">
        <v>0.43</v>
      </c>
      <c r="D16" s="22">
        <f>1.13+0.03</f>
        <v>1.1599999999999999</v>
      </c>
      <c r="E16" s="22">
        <f>1.34+0.05</f>
        <v>1.3900000000000001</v>
      </c>
      <c r="F16" s="22">
        <f>0.4+0.02</f>
        <v>0.42000000000000004</v>
      </c>
      <c r="G16" s="22">
        <f>0.31+0.01</f>
        <v>0.32</v>
      </c>
      <c r="H16" s="22">
        <f>0.45+0.03</f>
        <v>0.48</v>
      </c>
      <c r="I16" s="22">
        <f>0.09+0.01</f>
        <v>9.9999999999999992E-2</v>
      </c>
      <c r="J16" s="22">
        <f>0.14+0.01</f>
        <v>0.15000000000000002</v>
      </c>
      <c r="K16" s="22">
        <f>1.9+0.12</f>
        <v>2.02</v>
      </c>
      <c r="L16" s="22">
        <f>0.18+0.02</f>
        <v>0.19999999999999998</v>
      </c>
      <c r="M16" s="22">
        <f>-0.44-0.04</f>
        <v>-0.48</v>
      </c>
      <c r="N16" s="35">
        <f>SUM(B16:M16)</f>
        <v>8.17</v>
      </c>
    </row>
    <row r="17" spans="1:14" x14ac:dyDescent="0.25">
      <c r="A17" s="18"/>
      <c r="B17" s="20">
        <f>B16</f>
        <v>1.98</v>
      </c>
      <c r="C17" s="20">
        <f>C16+B16</f>
        <v>2.41</v>
      </c>
      <c r="D17" s="20">
        <f>C17+D16</f>
        <v>3.5700000000000003</v>
      </c>
      <c r="E17" s="20">
        <f t="shared" ref="E17:M17" si="0">D17+E16</f>
        <v>4.9600000000000009</v>
      </c>
      <c r="F17" s="20">
        <f t="shared" si="0"/>
        <v>5.3800000000000008</v>
      </c>
      <c r="G17" s="20">
        <f t="shared" si="0"/>
        <v>5.7000000000000011</v>
      </c>
      <c r="H17" s="20">
        <f t="shared" si="0"/>
        <v>6.1800000000000015</v>
      </c>
      <c r="I17" s="20">
        <f t="shared" si="0"/>
        <v>6.2800000000000011</v>
      </c>
      <c r="J17" s="20">
        <f t="shared" si="0"/>
        <v>6.4300000000000015</v>
      </c>
      <c r="K17" s="20">
        <f t="shared" si="0"/>
        <v>8.4500000000000011</v>
      </c>
      <c r="L17" s="20">
        <f t="shared" si="0"/>
        <v>8.65</v>
      </c>
      <c r="M17" s="20">
        <f t="shared" si="0"/>
        <v>8.17</v>
      </c>
      <c r="N17" s="35"/>
    </row>
    <row r="18" spans="1:14" x14ac:dyDescent="0.25">
      <c r="A18" s="18"/>
      <c r="B18" s="20"/>
      <c r="C18" s="20"/>
      <c r="D18" s="20">
        <f>D34-D17</f>
        <v>0</v>
      </c>
      <c r="E18" s="20">
        <f t="shared" ref="E18:M18" si="1">E34-E17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</row>
    <row r="19" spans="1:14" x14ac:dyDescent="0.25">
      <c r="A19" s="23" t="s">
        <v>45</v>
      </c>
      <c r="B19" s="9"/>
      <c r="C19" s="9"/>
      <c r="D19" s="9"/>
      <c r="E19" s="9"/>
      <c r="F19" s="9"/>
      <c r="G19" s="18"/>
      <c r="H19" s="20"/>
      <c r="I19" s="9"/>
      <c r="J19" s="9"/>
      <c r="K19" s="9"/>
      <c r="L19" s="9"/>
      <c r="M19" s="9"/>
    </row>
    <row r="20" spans="1:14" ht="15.75" thickBot="1" x14ac:dyDescent="0.3">
      <c r="A20" s="24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4" x14ac:dyDescent="0.25">
      <c r="A21" s="11"/>
      <c r="B21" s="12" t="s">
        <v>21</v>
      </c>
      <c r="C21" s="12" t="s">
        <v>22</v>
      </c>
      <c r="D21" s="12" t="s">
        <v>23</v>
      </c>
      <c r="E21" s="12" t="s">
        <v>24</v>
      </c>
      <c r="F21" s="12" t="s">
        <v>25</v>
      </c>
      <c r="G21" s="12" t="s">
        <v>26</v>
      </c>
      <c r="H21" s="12" t="s">
        <v>27</v>
      </c>
      <c r="I21" s="12" t="s">
        <v>28</v>
      </c>
      <c r="J21" s="12" t="s">
        <v>29</v>
      </c>
      <c r="K21" s="12" t="s">
        <v>30</v>
      </c>
      <c r="L21" s="12" t="s">
        <v>31</v>
      </c>
      <c r="M21" s="12" t="s">
        <v>32</v>
      </c>
    </row>
    <row r="22" spans="1:14" x14ac:dyDescent="0.25">
      <c r="A22" s="13"/>
      <c r="B22" s="14" t="s">
        <v>33</v>
      </c>
      <c r="C22" s="14" t="s">
        <v>34</v>
      </c>
      <c r="D22" s="14" t="s">
        <v>35</v>
      </c>
      <c r="E22" s="14" t="s">
        <v>36</v>
      </c>
      <c r="F22" s="14" t="s">
        <v>37</v>
      </c>
      <c r="G22" s="14" t="s">
        <v>38</v>
      </c>
      <c r="H22" s="14" t="s">
        <v>39</v>
      </c>
      <c r="I22" s="14" t="s">
        <v>40</v>
      </c>
      <c r="J22" s="14" t="s">
        <v>41</v>
      </c>
      <c r="K22" s="14" t="s">
        <v>42</v>
      </c>
      <c r="L22" s="14" t="s">
        <v>43</v>
      </c>
      <c r="M22" s="14" t="s">
        <v>44</v>
      </c>
    </row>
    <row r="23" spans="1:14" x14ac:dyDescent="0.25">
      <c r="A23" s="18">
        <v>2003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4" x14ac:dyDescent="0.25">
      <c r="A24" s="18">
        <v>2004</v>
      </c>
      <c r="B24" s="19">
        <v>0.66</v>
      </c>
      <c r="C24" s="19">
        <v>1.18</v>
      </c>
      <c r="D24" s="19">
        <v>2.15</v>
      </c>
      <c r="E24" s="19">
        <v>2.65</v>
      </c>
      <c r="F24" s="19">
        <v>3.1</v>
      </c>
      <c r="G24" s="19">
        <v>2.96</v>
      </c>
      <c r="H24" s="19">
        <v>3.45</v>
      </c>
      <c r="I24" s="19">
        <v>4.25</v>
      </c>
      <c r="J24" s="19">
        <v>5.23</v>
      </c>
      <c r="K24" s="19">
        <v>7.59</v>
      </c>
      <c r="L24" s="19">
        <v>9</v>
      </c>
      <c r="M24" s="19">
        <v>9.35</v>
      </c>
    </row>
    <row r="25" spans="1:14" x14ac:dyDescent="0.25">
      <c r="A25" s="18">
        <v>2005</v>
      </c>
      <c r="B25" s="20">
        <v>0.55000000000000004</v>
      </c>
      <c r="C25" s="20">
        <v>0.56999999999999995</v>
      </c>
      <c r="D25" s="20">
        <v>0.83</v>
      </c>
      <c r="E25" s="20">
        <v>1.55</v>
      </c>
      <c r="F25" s="20">
        <v>2.4900000000000002</v>
      </c>
      <c r="G25" s="20">
        <v>2.59</v>
      </c>
      <c r="H25" s="20">
        <v>2</v>
      </c>
      <c r="I25" s="20">
        <v>2.87</v>
      </c>
      <c r="J25" s="20">
        <v>3.93</v>
      </c>
      <c r="K25" s="20">
        <v>5.79</v>
      </c>
      <c r="L25" s="20">
        <v>7.27</v>
      </c>
      <c r="M25" s="20">
        <v>7.72</v>
      </c>
    </row>
    <row r="26" spans="1:14" x14ac:dyDescent="0.25">
      <c r="A26" s="18">
        <v>2006</v>
      </c>
      <c r="B26" s="20">
        <v>0.75</v>
      </c>
      <c r="C26" s="20">
        <v>0.97</v>
      </c>
      <c r="D26" s="20">
        <v>1.25</v>
      </c>
      <c r="E26" s="20">
        <v>2.6</v>
      </c>
      <c r="F26" s="20">
        <v>4.53</v>
      </c>
      <c r="G26" s="20">
        <v>4.88</v>
      </c>
      <c r="H26" s="20">
        <v>5.76</v>
      </c>
      <c r="I26" s="20">
        <v>5.3</v>
      </c>
      <c r="J26" s="20">
        <v>6.65</v>
      </c>
      <c r="K26" s="20">
        <v>8.01</v>
      </c>
      <c r="L26" s="20">
        <v>9.4</v>
      </c>
      <c r="M26" s="20">
        <v>9.65</v>
      </c>
    </row>
    <row r="27" spans="1:14" x14ac:dyDescent="0.25">
      <c r="A27" s="18">
        <v>2007</v>
      </c>
      <c r="B27" s="20">
        <v>1</v>
      </c>
      <c r="C27" s="20">
        <v>1.44</v>
      </c>
      <c r="D27" s="20">
        <v>2.36</v>
      </c>
      <c r="E27" s="20">
        <v>3.6</v>
      </c>
      <c r="F27" s="20">
        <v>4.12</v>
      </c>
      <c r="G27" s="20">
        <v>3.87</v>
      </c>
      <c r="H27" s="20">
        <v>3.11</v>
      </c>
      <c r="I27" s="20">
        <v>3.13</v>
      </c>
      <c r="J27" s="20">
        <v>4.1900000000000004</v>
      </c>
      <c r="K27" s="20">
        <v>6.08</v>
      </c>
      <c r="L27" s="20">
        <v>8.15</v>
      </c>
      <c r="M27" s="20">
        <v>8.39</v>
      </c>
    </row>
    <row r="28" spans="1:14" x14ac:dyDescent="0.25">
      <c r="A28" s="18">
        <v>2008</v>
      </c>
      <c r="B28" s="20">
        <v>0.8</v>
      </c>
      <c r="C28" s="20">
        <v>2.11</v>
      </c>
      <c r="D28" s="20">
        <v>3.09</v>
      </c>
      <c r="E28" s="20">
        <v>4.82</v>
      </c>
      <c r="F28" s="20">
        <v>6.38</v>
      </c>
      <c r="G28" s="20">
        <v>6</v>
      </c>
      <c r="H28" s="20">
        <v>6.61</v>
      </c>
      <c r="I28" s="20">
        <v>6.35</v>
      </c>
      <c r="J28" s="20">
        <v>6.83</v>
      </c>
      <c r="K28" s="20">
        <v>9.6</v>
      </c>
      <c r="L28" s="20">
        <v>10.52</v>
      </c>
      <c r="M28" s="20">
        <v>10.06</v>
      </c>
    </row>
    <row r="29" spans="1:14" x14ac:dyDescent="0.25">
      <c r="A29" s="18">
        <v>2009</v>
      </c>
      <c r="B29" s="20">
        <v>0.28999999999999998</v>
      </c>
      <c r="C29" s="20">
        <v>-0.06</v>
      </c>
      <c r="D29" s="20">
        <v>1.05</v>
      </c>
      <c r="E29" s="20">
        <v>1.07</v>
      </c>
      <c r="F29" s="20">
        <v>1.71</v>
      </c>
      <c r="G29" s="20">
        <v>1.83</v>
      </c>
      <c r="H29" s="20">
        <v>2.08</v>
      </c>
      <c r="I29" s="20">
        <v>1.78</v>
      </c>
      <c r="J29" s="20">
        <v>2.1800000000000002</v>
      </c>
      <c r="K29" s="20">
        <v>4.6399999999999997</v>
      </c>
      <c r="L29" s="20">
        <v>5.96</v>
      </c>
      <c r="M29" s="20">
        <v>6.53</v>
      </c>
    </row>
    <row r="30" spans="1:14" x14ac:dyDescent="0.25">
      <c r="A30" s="18">
        <v>2010</v>
      </c>
      <c r="B30" s="20">
        <v>1.85</v>
      </c>
      <c r="C30" s="20">
        <v>3.32</v>
      </c>
      <c r="D30" s="20">
        <v>3.93</v>
      </c>
      <c r="E30" s="20">
        <v>4.55</v>
      </c>
      <c r="F30" s="20">
        <v>4.17</v>
      </c>
      <c r="G30" s="20">
        <v>3.59</v>
      </c>
      <c r="H30" s="20">
        <v>3.09</v>
      </c>
      <c r="I30" s="20">
        <v>3.5</v>
      </c>
      <c r="J30" s="20">
        <v>4.7699999999999996</v>
      </c>
      <c r="K30" s="20">
        <v>6.69</v>
      </c>
      <c r="L30" s="20">
        <v>6.72</v>
      </c>
      <c r="M30" s="20">
        <v>6.4</v>
      </c>
    </row>
    <row r="31" spans="1:14" x14ac:dyDescent="0.25">
      <c r="A31" s="18">
        <v>2011</v>
      </c>
      <c r="B31" s="20">
        <v>0.41</v>
      </c>
      <c r="C31" s="20">
        <v>1.1399999999999999</v>
      </c>
      <c r="D31" s="20">
        <v>1.57</v>
      </c>
      <c r="E31" s="20">
        <v>2.4500000000000002</v>
      </c>
      <c r="F31" s="20">
        <v>4.93</v>
      </c>
      <c r="G31" s="20">
        <v>3.43</v>
      </c>
      <c r="H31" s="20">
        <v>3</v>
      </c>
      <c r="I31" s="20">
        <v>3.75</v>
      </c>
      <c r="J31" s="20">
        <v>4.53</v>
      </c>
      <c r="K31" s="20">
        <v>7.95</v>
      </c>
      <c r="L31" s="20">
        <v>9.82</v>
      </c>
      <c r="M31" s="20">
        <v>10.45</v>
      </c>
    </row>
    <row r="32" spans="1:14" x14ac:dyDescent="0.25">
      <c r="A32" s="18">
        <v>2012</v>
      </c>
      <c r="B32" s="20">
        <v>0.56000000000000005</v>
      </c>
      <c r="C32" s="20">
        <v>1.1299999999999999</v>
      </c>
      <c r="D32" s="20">
        <v>1.55</v>
      </c>
      <c r="E32" s="20">
        <v>3.09</v>
      </c>
      <c r="F32" s="20">
        <v>2.87</v>
      </c>
      <c r="G32" s="20">
        <v>1.95</v>
      </c>
      <c r="H32" s="20">
        <v>1.71</v>
      </c>
      <c r="I32" s="20">
        <v>2.2799999999999998</v>
      </c>
      <c r="J32" s="20">
        <v>3.34</v>
      </c>
      <c r="K32" s="20">
        <v>5.36</v>
      </c>
      <c r="L32" s="20">
        <v>5.76</v>
      </c>
      <c r="M32" s="20">
        <v>6.16</v>
      </c>
    </row>
    <row r="33" spans="1:13" x14ac:dyDescent="0.25">
      <c r="A33" s="18">
        <v>2013</v>
      </c>
      <c r="B33" s="20">
        <v>1.65</v>
      </c>
      <c r="C33" s="20">
        <v>1.95</v>
      </c>
      <c r="D33" s="20">
        <v>2.63</v>
      </c>
      <c r="E33" s="20">
        <v>3.06</v>
      </c>
      <c r="F33" s="20">
        <v>3.21</v>
      </c>
      <c r="G33" s="20">
        <v>4</v>
      </c>
      <c r="H33" s="20">
        <v>4.32</v>
      </c>
      <c r="I33" s="20">
        <v>4.21</v>
      </c>
      <c r="J33" s="20">
        <v>5.01</v>
      </c>
      <c r="K33" s="20">
        <v>6.9</v>
      </c>
      <c r="L33" s="20">
        <v>6.91</v>
      </c>
      <c r="M33" s="20">
        <v>7.4</v>
      </c>
    </row>
    <row r="34" spans="1:13" ht="15.75" thickBot="1" x14ac:dyDescent="0.3">
      <c r="A34" s="21">
        <v>2014</v>
      </c>
      <c r="B34" s="22">
        <v>1.98</v>
      </c>
      <c r="C34" s="22">
        <v>2.41</v>
      </c>
      <c r="D34" s="22">
        <v>3.57</v>
      </c>
      <c r="E34" s="22">
        <v>4.96</v>
      </c>
      <c r="F34" s="22">
        <v>5.38</v>
      </c>
      <c r="G34" s="22">
        <v>5.7</v>
      </c>
      <c r="H34" s="22">
        <v>6.18</v>
      </c>
      <c r="I34" s="22">
        <v>6.28</v>
      </c>
      <c r="J34" s="22">
        <v>6.43</v>
      </c>
      <c r="K34" s="22">
        <v>8.4499999999999993</v>
      </c>
      <c r="L34" s="22">
        <v>8.65</v>
      </c>
      <c r="M34" s="22">
        <v>8.17</v>
      </c>
    </row>
    <row r="35" spans="1:13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MAAŞ GİRİŞ</vt:lpstr>
      <vt:lpstr>KAYIPLAR</vt:lpstr>
      <vt:lpstr>TUIK TABLO</vt:lpstr>
      <vt:lpstr>KAYIPLAR!Yazdırma_Alanı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Lütfi AYTUĞ</dc:creator>
  <cp:lastModifiedBy>Mehmet Lütfi AYTUĞ</cp:lastModifiedBy>
  <cp:lastPrinted>2015-01-05T08:34:14Z</cp:lastPrinted>
  <dcterms:created xsi:type="dcterms:W3CDTF">2014-12-31T07:22:16Z</dcterms:created>
  <dcterms:modified xsi:type="dcterms:W3CDTF">2015-01-05T09:08:55Z</dcterms:modified>
</cp:coreProperties>
</file>